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Documents\PROYECTOS\2020\REDEX\DOCUMENTOS ELABORADOS\Apartamentos Rurales\"/>
    </mc:Choice>
  </mc:AlternateContent>
  <xr:revisionPtr revIDLastSave="0" documentId="13_ncr:1_{8E6ADA5C-D674-4AFD-8A85-4EDBB4708BAB}" xr6:coauthVersionLast="45" xr6:coauthVersionMax="45" xr10:uidLastSave="{00000000-0000-0000-0000-000000000000}"/>
  <bookViews>
    <workbookView xWindow="-108" yWindow="-108" windowWidth="23256" windowHeight="12576" xr2:uid="{6994481A-2881-6949-AFB5-4C49B088B3C1}"/>
  </bookViews>
  <sheets>
    <sheet name="Hoja1" sheetId="1" r:id="rId1"/>
    <sheet name="Hoja2" sheetId="2" state="hidden" r:id="rId2"/>
    <sheet name="Hoja3" sheetId="3" state="hidden" r:id="rId3"/>
  </sheets>
  <definedNames>
    <definedName name="contacto_estrecho">Hoja2!$B$12:$B$14</definedName>
    <definedName name="contacto_estrecho_puntos">Hoja2!$B$12:$C$14</definedName>
    <definedName name="epi">Hoja2!$B$22:$B$24</definedName>
    <definedName name="epi_puntos">Hoja2!$B$22:$C$24</definedName>
    <definedName name="escenario_riesgos">Hoja2!$B$7:$B$9</definedName>
    <definedName name="escenario_riesgos_puntos">Hoja2!$B$7:$C$9</definedName>
    <definedName name="espacio_trabajo">Hoja2!$B$17:$B$19</definedName>
    <definedName name="espacio_trabajo_puntos">Hoja2!$B$17:$C$19</definedName>
    <definedName name="exposicion_geografica">Hoja2!$B$3:$B$4</definedName>
    <definedName name="exposicion_geografica_puntos">Hoja2!$B$3:$C$4</definedName>
    <definedName name="procedimientos">Hoja2!$B$32:$B$34</definedName>
    <definedName name="procedimientos_puntos">Hoja2!$B$32:$C$34</definedName>
    <definedName name="situacion_riesgo">Hoja3!$A$2:$D$4</definedName>
    <definedName name="ventilacion">Hoja2!$B$27:$B$29</definedName>
    <definedName name="ventilacion_puntos">Hoja2!$B$27:$C$29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35" i="1"/>
  <c r="K56" i="1"/>
  <c r="K63" i="1"/>
  <c r="K70" i="1"/>
  <c r="K76" i="1"/>
  <c r="K83" i="1"/>
  <c r="F85" i="1"/>
  <c r="G85" i="1"/>
  <c r="B107" i="1"/>
  <c r="B106" i="1"/>
  <c r="H85" i="1"/>
  <c r="G2" i="2"/>
  <c r="G3" i="2"/>
  <c r="G4" i="2"/>
  <c r="G5" i="2"/>
  <c r="G6" i="2"/>
  <c r="G7" i="2"/>
  <c r="G8" i="2"/>
  <c r="G9" i="2"/>
  <c r="G13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<sst xmlns="http://schemas.openxmlformats.org/spreadsheetml/2006/main" count="90" uniqueCount="78">
  <si>
    <t>Área:</t>
  </si>
  <si>
    <t>Fecha:</t>
  </si>
  <si>
    <t>EVALUACIÓN DE RIEGOS EXPOSICIÓN FRENTE SARS COV 2</t>
  </si>
  <si>
    <t>A. Indice de Exposición Geográfica</t>
  </si>
  <si>
    <t>A. Exposición Geográfica</t>
  </si>
  <si>
    <t>Zona sin restricciones</t>
  </si>
  <si>
    <t>Zona con restricciones (fases 1, 2 o 3)</t>
  </si>
  <si>
    <t>B. Escenario de riesgos</t>
  </si>
  <si>
    <t>Exposición de riesgo</t>
  </si>
  <si>
    <t>Exposición de bajo Riesgo</t>
  </si>
  <si>
    <t>Exposición de bajo riesgo</t>
  </si>
  <si>
    <t>Baja probabilidad de exposición</t>
  </si>
  <si>
    <t>Indique según la localización de su empresa la situación epidemiológica declarada por las autoridades sanitarias competentes:</t>
  </si>
  <si>
    <t>Personal sanitario asistencial y no asistencial que atiende a un caso sospechoso o confirmado de COVID-19. Técnicos de transporte sanitario, si hay contacto directo con un caso sospechoso o confirmado de COVID-19 trasladado. Situaciones en las que no se puede evitar un contacto estrecho en el trabajo con un caso sospechoso o confirmado de COVID-19.</t>
  </si>
  <si>
    <t>Personal sanitario cuya actividad laboral no incluye contacto estrecho con un caso sospechoso o confirmado de COVID-19, por ejemplo: ― Acompañantes para traslado. ― Celadores, camilleros, trabajadores de limpieza. Personal de laboratorio responsable de las pruebas de diagnóstico virológico. Personal no sanitario que tenga contacto con material sanitario, fómites o desechos posiblemente contaminados. Ayuda a domicilio de contactos asintomáticos.</t>
  </si>
  <si>
    <t>Baja Probabilidad de Exposición</t>
  </si>
  <si>
    <t>Trabajadores sin atención directa al público, o a más de 2 metro de distancia, o con medidas de protección colectiva que evitan el contacto, por ejemplo: ― Personal administrativo. ― Técnicos de transporte sanitario con barrera colectiva, sin contacto directo con el paciente. ― Conductores de transportes públicos con barrera colectiva. ― Personal de seguridad.</t>
  </si>
  <si>
    <t>C. Contacto estrecho/caso positivo</t>
  </si>
  <si>
    <t>Existencia entre la plantilla de positivo por COVID-19</t>
  </si>
  <si>
    <t>Ausencia de casos</t>
  </si>
  <si>
    <t>D. Espacios de trabajo</t>
  </si>
  <si>
    <t>Situación intermedia</t>
  </si>
  <si>
    <t>Si se respetan las distancias a mas de 2 m o hay mamparas de separación</t>
  </si>
  <si>
    <t>E. Disposición de EPI</t>
  </si>
  <si>
    <t>F. Indice de ventilación del área de trabajo</t>
  </si>
  <si>
    <t>Baja tasa de ventilación ambiental / ausencia de mantenimiento y limpieza de conductos</t>
  </si>
  <si>
    <t>Tasa media de ventilación</t>
  </si>
  <si>
    <t>Alta tasa de ventilación ambiental / sistemas de desinfección de conductos / trabajos al aire libre</t>
  </si>
  <si>
    <t>C. Contacto estrecho / caso positivo</t>
  </si>
  <si>
    <t>Indique si entre su plantilla hay algún caso confirmado o contactos estrechos según las definiciones:</t>
  </si>
  <si>
    <t>Caso confirmado en la plantilla</t>
  </si>
  <si>
    <t>Indique según lo definido por el Ministerio de Sanidad en el procedimiento de actuación para los servicios PRL frente SARS COV 2</t>
  </si>
  <si>
    <t>con infección activa:
– Persona que cumple criterio clínico de caso sospechoso y con PCR positiva.
– Persona que cumple criterio clínico de caso sospechoso, con PCR negativa y resultado positivo a IgM por serología de alto rendimiento (no por test rápidos).
– Persona asintomática con PCR positiva con Ig G negativa o no realizada.
con infección resuelta:
– Persona asintomática con serología Ig G positiva independientemente del resultado de la PCR (PCR positiva, PCR negativa o no realizada).</t>
  </si>
  <si>
    <t>Contacto estrecho</t>
  </si>
  <si>
    <t>Persona asintomático que haya proporcionado cuidados a un infectado, probable o posible contagiado de COVID-19</t>
  </si>
  <si>
    <t>Quien haya estado en el mismo lugar que un caso posible, probable o confirmado mientras el caso presentaba síntomas, a una distancia menor de 2 metros (compañeros de trabajo, visitas, etc..)
Personas que hayan compartido el mismo espacio cerrado (despacho, sala, recinto deportivo, espectáculo, avión, etc..) con una persona contagiada, probable o posible durante más de 15 minutos seguidos mientras el caso presentara síntomas. En el caso de aviones también afecta a la tripulación.
Cualquier persona del ámbito sanitario/asistencial que haya proporcionado cuidados mientras el caso presentaba síntomas: trabajadores sanitarios que no han utilizado las medidas de protección adecuadas, miembros familiares o personas que tengan otro tipo de contacto físico similar;
Convivientes, familiares y personas que hayan estado en el mismo lugar que un caso mientras el caso presentaba síntomas a una distancia menor de 2 metros durante un tiempo de al menos 15 minutos</t>
  </si>
  <si>
    <t>caso que cumple criterio clínico de caso sospechoso hasta obtener el resultado de la PCR.</t>
  </si>
  <si>
    <t>Caso probable</t>
  </si>
  <si>
    <t>Caso sospechoso</t>
  </si>
  <si>
    <t>persona con infección respiratoria aguda grave con cuadro clínico y radiológico compatible con COVID-19 y resultados de PCR negativos, o casos sospechosos con PCR no concluyente.</t>
  </si>
  <si>
    <t>Contacto estrecho con positivo o sospechoso</t>
  </si>
  <si>
    <t>Indique si en sus instalaciones / locales de trabajo se dispone del suficiente espacio:</t>
  </si>
  <si>
    <t>No se respetan las distancias de separacion (2m) o contactos cara al público</t>
  </si>
  <si>
    <t>E. Equipos de protección individual</t>
  </si>
  <si>
    <t>Indique si en su empresa se dispone en número suficiente de equipos de protección individual para los trabajadores</t>
  </si>
  <si>
    <t>Se dispone de mascarillas tipo quirúrgico (UNE EN 14386)</t>
  </si>
  <si>
    <t>No se dispone de EPIs</t>
  </si>
  <si>
    <t>Si se dispone de EPI UNE EN 149 FFP2/FFP3 y gel hidroalcólico</t>
  </si>
  <si>
    <t>Indique si en los espacios de trabajo de su empresa hay la suficiente ventilación, teniendo en cuenta las recomendaciones de la Federación de Asociaciones Europeas de Calefacción, Ventilación y Aire Acondicionado (https://www.rehva.eu/activities/covid-19-guidance) basadas en las de la OMS. De modo que se mire si hay ventilación sólo natural o forzada con equipos de ventilación de capacidad suficiente, si están bien mantenidos y limpios,...</t>
  </si>
  <si>
    <t>G. Procedimientos de trabajo</t>
  </si>
  <si>
    <t>Indique si en su organización hay establecidos protocolos de trabajo para sus trabajadores y clientes según las recomendaciones nacionales e internacionales de actuación para la prevención de COVID-19</t>
  </si>
  <si>
    <t>No hay procedimientos establecidos</t>
  </si>
  <si>
    <t>Hay procedimientos detallados y escritos</t>
  </si>
  <si>
    <t>Hay procedimientos certificados por entidad externa</t>
  </si>
  <si>
    <t>PUNTUACIÓN TOTAL</t>
  </si>
  <si>
    <t>A continuación según los parámetros A a G, elija de entre los desplegables la opción que se adecúa a su situación.</t>
  </si>
  <si>
    <t>A</t>
  </si>
  <si>
    <t>B</t>
  </si>
  <si>
    <t>C</t>
  </si>
  <si>
    <t>Se requieren acciones inmediatas para reducir el IR (Índice de Riesgo)</t>
  </si>
  <si>
    <t>SITUACIÓN RIESGO ALTO</t>
  </si>
  <si>
    <t>SITUACIÓN RIESGO MEDIO</t>
  </si>
  <si>
    <t>SITUACIÓN RIESGO BAJO</t>
  </si>
  <si>
    <t>MEDIDAS PREVENTIVAS</t>
  </si>
  <si>
    <t>PUNTUACIÓN</t>
  </si>
  <si>
    <t>mejor situación (7)</t>
  </si>
  <si>
    <t>peor situación (130)</t>
  </si>
  <si>
    <t>máximo</t>
  </si>
  <si>
    <t>mínimo</t>
  </si>
  <si>
    <t>nivel C</t>
  </si>
  <si>
    <t>nivel B</t>
  </si>
  <si>
    <t xml:space="preserve"> </t>
  </si>
  <si>
    <t xml:space="preserve">La situación geográfica y el escenario de exposición condicionarán siempre el escenario de riesgo medio, que se ponderará en función de los factores puntuados con mayor riesgo </t>
  </si>
  <si>
    <t>Análisis de Situación, determinar el cierre temporal o no del establecimiento.
En caso de Actividad Esencial, extremar medidas de precaución.
Organización de tareas para disminuir al máximo el contacto entre el personal
Protocolo de puesta y retirada de EPIs.
Protección Respiratoria UNE 149 FFP2 mínimo. (Max 4 horas con descanso).
Protección ocular. Mamparas de separación.
Uso de guantes y/o gel hidroalcóholico con procedimiento de uso del gel
Extremar separación en espacios de trabajo. Control Acceso con cámaras térmicas / termómetros / cuestionarios de salud
Gestión de la carga emocional.
Gestión de Residuos (EPIs, trapos limpieza, elementos contaminados,...)
Pruebas de PCR/ Test IgG-IgM al personal
Ventilación de lugares de trabajo/ Áreas WC
Instalaciones de Desinfección ambiental - desinfectantes según listado Ministerio de Sanidad. Certificado Empresa ROESBA
Evaluación de la exposición de trabajadores a agentes desinfectantes (Cloro, Ozono, Peroxido, etc.)
Protocolos de Limpieza y Desinfección
Formación/Información: Emisión Video didáctico.</t>
  </si>
  <si>
    <t>Extremar medidas de precaución.
Separación en espacios de trabajo. Mamparas de trabajo.
Valoración necesidad de pruebas PCR/ Test IgG-IgM al personal
Posibilidad de puestos en teletrabajo.
Gestión carga emocional.
Ventilación de lugares de trabajo.
Guantes de protección.
Protección respiratoria (UNE EN 14683/UNE 149 FFP2) / Mascarillas higiénicas
Desinfección área de trabajo - desinfectantes según listado Ministerio de Sanidad. Certificado Empresa ROESBA
Control de Temperatura Corporal en accesos (Recomendable)
Formación/Información: Emisión Video didáctico.</t>
  </si>
  <si>
    <t>No necesario uso de EPI.
(Establecimiento de pautas sociales compatibles con escenario COVID 19)
Análisis y gestión de carga emocional.
En ciertas situaciones (falta de cooperación de una persona sintomática o un cliente asintomático):
― protección respiratoria, (Mascarillas Higiénicas UNE EN 0064-1)
― Guantes de protección.
Gestión carga emocional.
Desinfección área de trabajo. Certificado Empresa ROESBA (Recomendado)
Formación/Información: Emisión Video didáctico.</t>
  </si>
  <si>
    <t>B. Nivel de exposición a Riesgos</t>
  </si>
  <si>
    <t>Nombre Apartamento Rural: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</si>
</sst>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2" borderId="9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5" fillId="2" borderId="2" xfId="0" applyFont="1" applyFill="1" applyBorder="1"/>
    <xf numFmtId="0" fontId="0" fillId="2" borderId="3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5" xfId="0" applyFill="1" applyBorder="1"/>
    <xf numFmtId="0" fontId="0" fillId="2" borderId="17" xfId="0" applyFill="1" applyBorder="1"/>
    <xf numFmtId="0" fontId="1" fillId="2" borderId="0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4" fillId="2" borderId="0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0" fillId="0" borderId="0" xfId="0" applyBorder="1"/>
    <xf numFmtId="0" fontId="4" fillId="5" borderId="0" xfId="0" applyFont="1" applyFill="1" applyBorder="1"/>
    <xf numFmtId="0" fontId="0" fillId="5" borderId="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2" fillId="2" borderId="0" xfId="0" applyFont="1" applyFill="1" applyBorder="1"/>
    <xf numFmtId="0" fontId="0" fillId="6" borderId="0" xfId="0" applyFill="1"/>
    <xf numFmtId="0" fontId="0" fillId="2" borderId="1" xfId="0" applyFill="1" applyBorder="1" applyProtection="1">
      <protection locked="0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top" wrapText="1" inden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PUNTUACIONES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Hoja2!$F$2:$F$8</c:f>
              <c:strCache>
                <c:ptCount val="7"/>
                <c:pt idx="0">
                  <c:v>A. Exposición Geográfica</c:v>
                </c:pt>
                <c:pt idx="1">
                  <c:v>B. Escenario de riesgos</c:v>
                </c:pt>
                <c:pt idx="2">
                  <c:v>C. Contacto estrecho/caso positivo</c:v>
                </c:pt>
                <c:pt idx="3">
                  <c:v>D. Espacios de trabajo</c:v>
                </c:pt>
                <c:pt idx="4">
                  <c:v>E. Disposición de EPI</c:v>
                </c:pt>
                <c:pt idx="5">
                  <c:v>F. Indice de ventilación del área de trabajo</c:v>
                </c:pt>
                <c:pt idx="6">
                  <c:v>G. Procedimientos de trabajo</c:v>
                </c:pt>
              </c:strCache>
            </c:strRef>
          </c:cat>
          <c:val>
            <c:numRef>
              <c:f>Hoja2!$G$2:$G$8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D-5747-92DA-8A0C0BA5F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4049935"/>
        <c:axId val="2079203167"/>
      </c:barChart>
      <c:catAx>
        <c:axId val="1604049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9203167"/>
        <c:crosses val="autoZero"/>
        <c:auto val="1"/>
        <c:lblAlgn val="ctr"/>
        <c:lblOffset val="100"/>
        <c:noMultiLvlLbl val="0"/>
      </c:catAx>
      <c:valAx>
        <c:axId val="2079203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404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puntuación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C2-AD40-B132-DB13D38580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C2-AD40-B132-DB13D38580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C2-AD40-B132-DB13D38580DB}"/>
              </c:ext>
            </c:extLst>
          </c:dPt>
          <c:cat>
            <c:strRef>
              <c:f>Hoja2!$F$12:$F$14</c:f>
              <c:strCache>
                <c:ptCount val="2"/>
                <c:pt idx="1">
                  <c:v>PUNTUACIÓN</c:v>
                </c:pt>
              </c:strCache>
            </c:strRef>
          </c:cat>
          <c:val>
            <c:numRef>
              <c:f>Hoja2!$G$12:$G$14</c:f>
              <c:numCache>
                <c:formatCode>General</c:formatCode>
                <c:ptCount val="3"/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C2-AD40-B132-DB13D385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05663999"/>
        <c:axId val="1605665631"/>
      </c:barChart>
      <c:catAx>
        <c:axId val="16056639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05665631"/>
        <c:crosses val="autoZero"/>
        <c:auto val="1"/>
        <c:lblAlgn val="ctr"/>
        <c:lblOffset val="100"/>
        <c:noMultiLvlLbl val="0"/>
      </c:catAx>
      <c:valAx>
        <c:axId val="1605665631"/>
        <c:scaling>
          <c:orientation val="minMax"/>
          <c:max val="135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5663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puntuación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A1-1D42-8E2A-CF86C01836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A1-1D42-8E2A-CF86C018360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A1-1D42-8E2A-CF86C0183602}"/>
              </c:ext>
            </c:extLst>
          </c:dPt>
          <c:cat>
            <c:strRef>
              <c:f>Hoja2!$F$12:$F$14</c:f>
              <c:strCache>
                <c:ptCount val="2"/>
                <c:pt idx="1">
                  <c:v>PUNTUACIÓN</c:v>
                </c:pt>
              </c:strCache>
            </c:strRef>
          </c:cat>
          <c:val>
            <c:numRef>
              <c:f>Hoja2!$G$12:$G$14</c:f>
              <c:numCache>
                <c:formatCode>General</c:formatCode>
                <c:ptCount val="3"/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1-1D42-8E2A-CF86C0183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05663999"/>
        <c:axId val="1605665631"/>
      </c:barChart>
      <c:catAx>
        <c:axId val="1605663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5665631"/>
        <c:crosses val="autoZero"/>
        <c:auto val="1"/>
        <c:lblAlgn val="ctr"/>
        <c:lblOffset val="100"/>
        <c:noMultiLvlLbl val="0"/>
      </c:catAx>
      <c:valAx>
        <c:axId val="16056656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5663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</xdr:colOff>
      <xdr:row>85</xdr:row>
      <xdr:rowOff>152400</xdr:rowOff>
    </xdr:from>
    <xdr:to>
      <xdr:col>8</xdr:col>
      <xdr:colOff>179917</xdr:colOff>
      <xdr:row>99</xdr:row>
      <xdr:rowOff>80434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A667E6-B0FC-F04C-AE44-C5A177CC3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21166</xdr:colOff>
      <xdr:row>85</xdr:row>
      <xdr:rowOff>148166</xdr:rowOff>
    </xdr:from>
    <xdr:to>
      <xdr:col>12</xdr:col>
      <xdr:colOff>793750</xdr:colOff>
      <xdr:row>99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0CD2303-8D75-3B4E-8E85-F866F013F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328084</xdr:colOff>
      <xdr:row>88</xdr:row>
      <xdr:rowOff>127000</xdr:rowOff>
    </xdr:from>
    <xdr:to>
      <xdr:col>9</xdr:col>
      <xdr:colOff>338667</xdr:colOff>
      <xdr:row>100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80B3156-4FB5-A042-875C-F4FD8BDB0F4D}"/>
            </a:ext>
          </a:extLst>
        </xdr:cNvPr>
        <xdr:cNvCxnSpPr/>
      </xdr:nvCxnSpPr>
      <xdr:spPr>
        <a:xfrm>
          <a:off x="5990167" y="19706167"/>
          <a:ext cx="10583" cy="2487083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158750</xdr:colOff>
      <xdr:row>88</xdr:row>
      <xdr:rowOff>137583</xdr:rowOff>
    </xdr:from>
    <xdr:to>
      <xdr:col>12</xdr:col>
      <xdr:colOff>169333</xdr:colOff>
      <xdr:row>100</xdr:row>
      <xdr:rowOff>10583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AA34671-0594-CE4F-B953-7ECD3685D7CD}"/>
            </a:ext>
          </a:extLst>
        </xdr:cNvPr>
        <xdr:cNvCxnSpPr/>
      </xdr:nvCxnSpPr>
      <xdr:spPr>
        <a:xfrm>
          <a:off x="8297333" y="19716750"/>
          <a:ext cx="10583" cy="24870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370416</xdr:colOff>
      <xdr:row>0</xdr:row>
      <xdr:rowOff>10583</xdr:rowOff>
    </xdr:from>
    <xdr:to>
      <xdr:col>11</xdr:col>
      <xdr:colOff>825499</xdr:colOff>
      <xdr:row>6</xdr:row>
      <xdr:rowOff>168006</xdr:rowOff>
    </xdr:to>
    <xdr:pic>
      <xdr:nvPicPr>
        <xdr:cNvPr id="7" name="Imagen 6" descr="logo-redex - ADEME">
          <a:extLst>
            <a:ext uri="{FF2B5EF4-FFF2-40B4-BE49-F238E27FC236}">
              <a16:creationId xmlns:a16="http://schemas.microsoft.com/office/drawing/2014/main" id="{5774F8DE-94E2-9A45-B28F-3D2B4331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10583"/>
          <a:ext cx="1280583" cy="1427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160866</xdr:colOff>
      <xdr:row>135</xdr:row>
      <xdr:rowOff>59268</xdr:rowOff>
    </xdr:from>
    <xdr:to>
      <xdr:col>11</xdr:col>
      <xdr:colOff>547157</xdr:colOff>
      <xdr:row>140</xdr:row>
      <xdr:rowOff>179959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5DACDEB-9296-4CC5-A410-BE6471891E47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32185" t="32558" r="25917" b="55151"/>
        <a:stretch/>
      </xdr:blipFill>
      <xdr:spPr bwMode="auto">
        <a:xfrm>
          <a:off x="1295399" y="28397201"/>
          <a:ext cx="7134225" cy="10943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17</xdr:row>
      <xdr:rowOff>25400</xdr:rowOff>
    </xdr:from>
    <xdr:to>
      <xdr:col>7</xdr:col>
      <xdr:colOff>234950</xdr:colOff>
      <xdr:row>30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E12C92-0E49-D649-86BE-C5D1752CB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45F6-1E47-864A-B38B-CBF2DFCE0B53}">
  <dimension ref="A1:AL147"/>
  <sheetViews>
    <sheetView tabSelected="1" topLeftCell="A123" zoomScale="90" zoomScaleNormal="90" workbookViewId="0">
      <selection activeCell="G147" sqref="G147"/>
    </sheetView>
  </sheetViews>
  <sheetFormatPr baseColWidth="10" defaultRowHeight="15.6" x14ac:dyDescent="0.3"/>
  <cols>
    <col min="1" max="1" width="4.5" style="1" customWidth="1"/>
    <col min="2" max="2" width="10.296875" customWidth="1"/>
    <col min="3" max="3" width="15.796875" customWidth="1"/>
    <col min="5" max="5" width="2.69921875" customWidth="1"/>
    <col min="9" max="9" width="2.796875" customWidth="1"/>
    <col min="13" max="14" width="10.796875" style="1"/>
    <col min="15" max="38" width="10.796875" style="36"/>
  </cols>
  <sheetData>
    <row r="1" spans="1:38" s="1" customFormat="1" ht="16.2" thickBo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6.2" thickBot="1" x14ac:dyDescent="0.35">
      <c r="A2" s="21"/>
      <c r="B2" s="38" t="s">
        <v>77</v>
      </c>
      <c r="C2" s="38"/>
      <c r="D2" s="39"/>
      <c r="E2" s="40"/>
      <c r="F2" s="40"/>
      <c r="G2" s="41"/>
      <c r="H2" s="8"/>
      <c r="I2" s="8"/>
      <c r="J2" s="8"/>
      <c r="L2" s="8"/>
      <c r="M2" s="22"/>
    </row>
    <row r="3" spans="1:38" ht="16.2" thickBot="1" x14ac:dyDescent="0.35">
      <c r="A3" s="2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2"/>
    </row>
    <row r="4" spans="1:38" ht="16.2" thickBot="1" x14ac:dyDescent="0.35">
      <c r="A4" s="21"/>
      <c r="B4" s="23" t="s">
        <v>0</v>
      </c>
      <c r="C4" s="39"/>
      <c r="D4" s="40"/>
      <c r="E4" s="40"/>
      <c r="F4" s="41"/>
      <c r="G4" s="8"/>
      <c r="H4" s="8"/>
      <c r="I4" s="8"/>
      <c r="J4" s="8"/>
      <c r="K4" s="8"/>
      <c r="L4" s="8"/>
      <c r="M4" s="22"/>
    </row>
    <row r="5" spans="1:38" ht="16.2" thickBot="1" x14ac:dyDescent="0.35">
      <c r="A5" s="2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2"/>
    </row>
    <row r="6" spans="1:38" ht="16.2" thickBot="1" x14ac:dyDescent="0.35">
      <c r="A6" s="21"/>
      <c r="B6" s="23" t="s">
        <v>1</v>
      </c>
      <c r="C6" s="37"/>
      <c r="D6" s="8"/>
      <c r="E6" s="8"/>
      <c r="F6" s="8"/>
      <c r="G6" s="8"/>
      <c r="H6" s="8"/>
      <c r="I6" s="8"/>
      <c r="J6" s="8"/>
      <c r="K6" s="8"/>
      <c r="L6" s="8"/>
      <c r="M6" s="22"/>
    </row>
    <row r="7" spans="1:38" x14ac:dyDescent="0.3">
      <c r="A7" s="2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2"/>
    </row>
    <row r="8" spans="1:38" ht="25.8" x14ac:dyDescent="0.5">
      <c r="A8" s="21"/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2"/>
    </row>
    <row r="9" spans="1:38" ht="7.95" customHeight="1" x14ac:dyDescent="0.5">
      <c r="A9" s="21"/>
      <c r="B9" s="26"/>
      <c r="C9" s="8"/>
      <c r="D9" s="8"/>
      <c r="E9" s="8"/>
      <c r="F9" s="8"/>
      <c r="G9" s="8"/>
      <c r="H9" s="8"/>
      <c r="I9" s="8"/>
      <c r="J9" s="8"/>
      <c r="K9" s="8"/>
      <c r="L9" s="8"/>
      <c r="M9" s="22"/>
    </row>
    <row r="10" spans="1:38" x14ac:dyDescent="0.3">
      <c r="A10" s="21"/>
      <c r="B10" s="8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22"/>
    </row>
    <row r="11" spans="1:38" x14ac:dyDescent="0.3">
      <c r="A11" s="2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</row>
    <row r="12" spans="1:38" x14ac:dyDescent="0.3">
      <c r="A12" s="21"/>
      <c r="B12" s="27" t="s">
        <v>3</v>
      </c>
      <c r="C12" s="28"/>
      <c r="D12" s="28"/>
      <c r="E12" s="28"/>
      <c r="F12" s="28"/>
      <c r="G12" s="28"/>
      <c r="H12" s="28"/>
      <c r="I12" s="28"/>
      <c r="J12" s="28"/>
      <c r="K12" s="8"/>
      <c r="L12" s="8"/>
      <c r="M12" s="22"/>
    </row>
    <row r="13" spans="1:38" ht="7.05" customHeight="1" x14ac:dyDescent="0.3">
      <c r="A13" s="2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</row>
    <row r="14" spans="1:38" x14ac:dyDescent="0.3">
      <c r="A14" s="21"/>
      <c r="B14" s="8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</row>
    <row r="15" spans="1:38" ht="16.2" thickBot="1" x14ac:dyDescent="0.35">
      <c r="A15" s="2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</row>
    <row r="16" spans="1:38" ht="16.2" thickBot="1" x14ac:dyDescent="0.35">
      <c r="A16" s="21"/>
      <c r="B16" s="48" t="s">
        <v>5</v>
      </c>
      <c r="C16" s="49"/>
      <c r="D16" s="49"/>
      <c r="E16" s="49"/>
      <c r="F16" s="49"/>
      <c r="G16" s="49"/>
      <c r="H16" s="50"/>
      <c r="I16" s="8"/>
      <c r="J16" s="8"/>
      <c r="K16" s="2">
        <f>VLOOKUP(B16,exposicion_geografica_puntos,2)</f>
        <v>1</v>
      </c>
      <c r="L16" s="8"/>
      <c r="M16" s="22"/>
    </row>
    <row r="17" spans="1:13" x14ac:dyDescent="0.3">
      <c r="A17" s="2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</row>
    <row r="18" spans="1:13" x14ac:dyDescent="0.3">
      <c r="A18" s="2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</row>
    <row r="19" spans="1:13" x14ac:dyDescent="0.3">
      <c r="A19" s="21"/>
      <c r="B19" s="27" t="s">
        <v>76</v>
      </c>
      <c r="C19" s="28"/>
      <c r="D19" s="28"/>
      <c r="E19" s="28"/>
      <c r="F19" s="28"/>
      <c r="G19" s="28"/>
      <c r="H19" s="28"/>
      <c r="I19" s="28"/>
      <c r="J19" s="28"/>
      <c r="K19" s="8"/>
      <c r="L19" s="8"/>
      <c r="M19" s="22"/>
    </row>
    <row r="20" spans="1:13" ht="7.95" customHeight="1" x14ac:dyDescent="0.3">
      <c r="A20" s="2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</row>
    <row r="21" spans="1:13" x14ac:dyDescent="0.3">
      <c r="A21" s="21"/>
      <c r="B21" s="8" t="s">
        <v>31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</row>
    <row r="22" spans="1:13" ht="7.05" customHeight="1" x14ac:dyDescent="0.3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</row>
    <row r="23" spans="1:13" x14ac:dyDescent="0.3">
      <c r="A23" s="21"/>
      <c r="B23" s="3" t="s">
        <v>8</v>
      </c>
      <c r="C23" s="4"/>
      <c r="D23" s="5"/>
      <c r="E23" s="8"/>
      <c r="F23" s="3" t="s">
        <v>9</v>
      </c>
      <c r="G23" s="4"/>
      <c r="H23" s="5"/>
      <c r="I23" s="8"/>
      <c r="J23" s="3" t="s">
        <v>15</v>
      </c>
      <c r="K23" s="4"/>
      <c r="L23" s="5"/>
      <c r="M23" s="22"/>
    </row>
    <row r="24" spans="1:13" ht="16.05" customHeight="1" x14ac:dyDescent="0.3">
      <c r="A24" s="21"/>
      <c r="B24" s="42" t="s">
        <v>13</v>
      </c>
      <c r="C24" s="43"/>
      <c r="D24" s="44"/>
      <c r="E24" s="8"/>
      <c r="F24" s="42" t="s">
        <v>14</v>
      </c>
      <c r="G24" s="43"/>
      <c r="H24" s="44"/>
      <c r="I24" s="8"/>
      <c r="J24" s="42" t="s">
        <v>16</v>
      </c>
      <c r="K24" s="43"/>
      <c r="L24" s="44"/>
      <c r="M24" s="22"/>
    </row>
    <row r="25" spans="1:13" x14ac:dyDescent="0.3">
      <c r="A25" s="21"/>
      <c r="B25" s="42"/>
      <c r="C25" s="43"/>
      <c r="D25" s="44"/>
      <c r="E25" s="8"/>
      <c r="F25" s="42"/>
      <c r="G25" s="43"/>
      <c r="H25" s="44"/>
      <c r="I25" s="8"/>
      <c r="J25" s="42"/>
      <c r="K25" s="43"/>
      <c r="L25" s="44"/>
      <c r="M25" s="22"/>
    </row>
    <row r="26" spans="1:13" x14ac:dyDescent="0.3">
      <c r="A26" s="21"/>
      <c r="B26" s="42"/>
      <c r="C26" s="43"/>
      <c r="D26" s="44"/>
      <c r="E26" s="8"/>
      <c r="F26" s="42"/>
      <c r="G26" s="43"/>
      <c r="H26" s="44"/>
      <c r="I26" s="8"/>
      <c r="J26" s="42"/>
      <c r="K26" s="43"/>
      <c r="L26" s="44"/>
      <c r="M26" s="22"/>
    </row>
    <row r="27" spans="1:13" x14ac:dyDescent="0.3">
      <c r="A27" s="21"/>
      <c r="B27" s="42"/>
      <c r="C27" s="43"/>
      <c r="D27" s="44"/>
      <c r="E27" s="8"/>
      <c r="F27" s="42"/>
      <c r="G27" s="43"/>
      <c r="H27" s="44"/>
      <c r="I27" s="8"/>
      <c r="J27" s="42"/>
      <c r="K27" s="43"/>
      <c r="L27" s="44"/>
      <c r="M27" s="22"/>
    </row>
    <row r="28" spans="1:13" x14ac:dyDescent="0.3">
      <c r="A28" s="21"/>
      <c r="B28" s="42"/>
      <c r="C28" s="43"/>
      <c r="D28" s="44"/>
      <c r="E28" s="8"/>
      <c r="F28" s="42"/>
      <c r="G28" s="43"/>
      <c r="H28" s="44"/>
      <c r="I28" s="8"/>
      <c r="J28" s="42"/>
      <c r="K28" s="43"/>
      <c r="L28" s="44"/>
      <c r="M28" s="22"/>
    </row>
    <row r="29" spans="1:13" x14ac:dyDescent="0.3">
      <c r="A29" s="21"/>
      <c r="B29" s="42"/>
      <c r="C29" s="43"/>
      <c r="D29" s="44"/>
      <c r="E29" s="8"/>
      <c r="F29" s="42"/>
      <c r="G29" s="43"/>
      <c r="H29" s="44"/>
      <c r="I29" s="8"/>
      <c r="J29" s="42"/>
      <c r="K29" s="43"/>
      <c r="L29" s="44"/>
      <c r="M29" s="22"/>
    </row>
    <row r="30" spans="1:13" x14ac:dyDescent="0.3">
      <c r="A30" s="21"/>
      <c r="B30" s="42"/>
      <c r="C30" s="43"/>
      <c r="D30" s="44"/>
      <c r="E30" s="8"/>
      <c r="F30" s="42"/>
      <c r="G30" s="43"/>
      <c r="H30" s="44"/>
      <c r="I30" s="8"/>
      <c r="J30" s="42"/>
      <c r="K30" s="43"/>
      <c r="L30" s="44"/>
      <c r="M30" s="22"/>
    </row>
    <row r="31" spans="1:13" x14ac:dyDescent="0.3">
      <c r="A31" s="21"/>
      <c r="B31" s="42"/>
      <c r="C31" s="43"/>
      <c r="D31" s="44"/>
      <c r="E31" s="8"/>
      <c r="F31" s="42"/>
      <c r="G31" s="43"/>
      <c r="H31" s="44"/>
      <c r="I31" s="8"/>
      <c r="J31" s="42"/>
      <c r="K31" s="43"/>
      <c r="L31" s="44"/>
      <c r="M31" s="22"/>
    </row>
    <row r="32" spans="1:13" x14ac:dyDescent="0.3">
      <c r="A32" s="21"/>
      <c r="B32" s="45"/>
      <c r="C32" s="46"/>
      <c r="D32" s="47"/>
      <c r="E32" s="8"/>
      <c r="F32" s="42"/>
      <c r="G32" s="43"/>
      <c r="H32" s="44"/>
      <c r="I32" s="8"/>
      <c r="J32" s="45"/>
      <c r="K32" s="46"/>
      <c r="L32" s="47"/>
      <c r="M32" s="22"/>
    </row>
    <row r="33" spans="1:13" x14ac:dyDescent="0.3">
      <c r="A33" s="21"/>
      <c r="B33" s="8"/>
      <c r="C33" s="8"/>
      <c r="D33" s="8"/>
      <c r="E33" s="8"/>
      <c r="F33" s="45"/>
      <c r="G33" s="46"/>
      <c r="H33" s="47"/>
      <c r="I33" s="8"/>
      <c r="J33" s="8"/>
      <c r="K33" s="8"/>
      <c r="L33" s="8"/>
      <c r="M33" s="22"/>
    </row>
    <row r="34" spans="1:13" ht="16.2" thickBot="1" x14ac:dyDescent="0.3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</row>
    <row r="35" spans="1:13" ht="16.2" thickBot="1" x14ac:dyDescent="0.35">
      <c r="A35" s="21"/>
      <c r="B35" s="48" t="s">
        <v>11</v>
      </c>
      <c r="C35" s="49"/>
      <c r="D35" s="49"/>
      <c r="E35" s="49"/>
      <c r="F35" s="49"/>
      <c r="G35" s="49"/>
      <c r="H35" s="50"/>
      <c r="I35" s="8"/>
      <c r="J35" s="8"/>
      <c r="K35" s="2">
        <f>VLOOKUP(B35,escenario_riesgos_puntos,2,FALSE)</f>
        <v>1</v>
      </c>
      <c r="L35" s="8"/>
      <c r="M35" s="22"/>
    </row>
    <row r="36" spans="1:13" x14ac:dyDescent="0.3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</row>
    <row r="37" spans="1:13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</row>
    <row r="38" spans="1:13" x14ac:dyDescent="0.3">
      <c r="A38" s="21"/>
      <c r="B38" s="27" t="s">
        <v>28</v>
      </c>
      <c r="C38" s="28"/>
      <c r="D38" s="28"/>
      <c r="E38" s="28"/>
      <c r="F38" s="28"/>
      <c r="G38" s="28"/>
      <c r="H38" s="28"/>
      <c r="I38" s="28"/>
      <c r="J38" s="28"/>
      <c r="K38" s="8"/>
      <c r="L38" s="8"/>
      <c r="M38" s="22"/>
    </row>
    <row r="39" spans="1:13" x14ac:dyDescent="0.3">
      <c r="A39" s="2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</row>
    <row r="40" spans="1:13" x14ac:dyDescent="0.3">
      <c r="A40" s="21"/>
      <c r="B40" s="8" t="s">
        <v>29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22"/>
    </row>
    <row r="41" spans="1:13" ht="9" customHeight="1" x14ac:dyDescent="0.3">
      <c r="A41" s="2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22"/>
    </row>
    <row r="42" spans="1:13" x14ac:dyDescent="0.3">
      <c r="A42" s="21"/>
      <c r="B42" s="3" t="s">
        <v>30</v>
      </c>
      <c r="C42" s="4"/>
      <c r="D42" s="5"/>
      <c r="E42" s="8"/>
      <c r="F42" s="51" t="s">
        <v>33</v>
      </c>
      <c r="G42" s="52"/>
      <c r="H42" s="52"/>
      <c r="I42" s="52"/>
      <c r="J42" s="52"/>
      <c r="K42" s="52"/>
      <c r="L42" s="53"/>
      <c r="M42" s="22"/>
    </row>
    <row r="43" spans="1:13" ht="16.05" customHeight="1" x14ac:dyDescent="0.3">
      <c r="A43" s="21"/>
      <c r="B43" s="42" t="s">
        <v>32</v>
      </c>
      <c r="C43" s="43"/>
      <c r="D43" s="44"/>
      <c r="E43" s="8"/>
      <c r="F43" s="42" t="s">
        <v>34</v>
      </c>
      <c r="G43" s="43"/>
      <c r="H43" s="43"/>
      <c r="I43" s="43"/>
      <c r="J43" s="43"/>
      <c r="K43" s="43"/>
      <c r="L43" s="44"/>
      <c r="M43" s="22"/>
    </row>
    <row r="44" spans="1:13" x14ac:dyDescent="0.3">
      <c r="A44" s="21"/>
      <c r="B44" s="42"/>
      <c r="C44" s="43"/>
      <c r="D44" s="44"/>
      <c r="E44" s="8"/>
      <c r="F44" s="42"/>
      <c r="G44" s="43"/>
      <c r="H44" s="43"/>
      <c r="I44" s="43"/>
      <c r="J44" s="43"/>
      <c r="K44" s="43"/>
      <c r="L44" s="44"/>
      <c r="M44" s="22"/>
    </row>
    <row r="45" spans="1:13" ht="21" customHeight="1" x14ac:dyDescent="0.3">
      <c r="A45" s="21"/>
      <c r="B45" s="42"/>
      <c r="C45" s="43"/>
      <c r="D45" s="44"/>
      <c r="E45" s="8"/>
      <c r="F45" s="42" t="s">
        <v>35</v>
      </c>
      <c r="G45" s="43"/>
      <c r="H45" s="43"/>
      <c r="I45" s="43"/>
      <c r="J45" s="43"/>
      <c r="K45" s="43"/>
      <c r="L45" s="44"/>
      <c r="M45" s="22"/>
    </row>
    <row r="46" spans="1:13" ht="76.05" customHeight="1" x14ac:dyDescent="0.3">
      <c r="A46" s="21"/>
      <c r="B46" s="42"/>
      <c r="C46" s="43"/>
      <c r="D46" s="44"/>
      <c r="E46" s="8"/>
      <c r="F46" s="42"/>
      <c r="G46" s="43"/>
      <c r="H46" s="43"/>
      <c r="I46" s="43"/>
      <c r="J46" s="43"/>
      <c r="K46" s="43"/>
      <c r="L46" s="44"/>
      <c r="M46" s="22"/>
    </row>
    <row r="47" spans="1:13" x14ac:dyDescent="0.3">
      <c r="A47" s="21"/>
      <c r="B47" s="42"/>
      <c r="C47" s="43"/>
      <c r="D47" s="44"/>
      <c r="E47" s="8"/>
      <c r="F47" s="42"/>
      <c r="G47" s="43"/>
      <c r="H47" s="43"/>
      <c r="I47" s="43"/>
      <c r="J47" s="43"/>
      <c r="K47" s="43"/>
      <c r="L47" s="44"/>
      <c r="M47" s="22"/>
    </row>
    <row r="48" spans="1:13" x14ac:dyDescent="0.3">
      <c r="A48" s="21"/>
      <c r="B48" s="42"/>
      <c r="C48" s="43"/>
      <c r="D48" s="44"/>
      <c r="E48" s="8"/>
      <c r="F48" s="42"/>
      <c r="G48" s="43"/>
      <c r="H48" s="43"/>
      <c r="I48" s="43"/>
      <c r="J48" s="43"/>
      <c r="K48" s="43"/>
      <c r="L48" s="44"/>
      <c r="M48" s="22"/>
    </row>
    <row r="49" spans="1:13" x14ac:dyDescent="0.3">
      <c r="A49" s="21"/>
      <c r="B49" s="42"/>
      <c r="C49" s="43"/>
      <c r="D49" s="44"/>
      <c r="E49" s="8"/>
      <c r="F49" s="42"/>
      <c r="G49" s="43"/>
      <c r="H49" s="43"/>
      <c r="I49" s="43"/>
      <c r="J49" s="43"/>
      <c r="K49" s="43"/>
      <c r="L49" s="44"/>
      <c r="M49" s="22"/>
    </row>
    <row r="50" spans="1:13" ht="24" customHeight="1" x14ac:dyDescent="0.3">
      <c r="A50" s="21"/>
      <c r="B50" s="42"/>
      <c r="C50" s="43"/>
      <c r="D50" s="44"/>
      <c r="E50" s="8"/>
      <c r="F50" s="42"/>
      <c r="G50" s="43"/>
      <c r="H50" s="43"/>
      <c r="I50" s="43"/>
      <c r="J50" s="43"/>
      <c r="K50" s="43"/>
      <c r="L50" s="44"/>
      <c r="M50" s="22"/>
    </row>
    <row r="51" spans="1:13" ht="16.05" customHeight="1" x14ac:dyDescent="0.3">
      <c r="A51" s="21"/>
      <c r="B51" s="42"/>
      <c r="C51" s="43"/>
      <c r="D51" s="44"/>
      <c r="E51" s="8"/>
      <c r="F51" s="10" t="s">
        <v>38</v>
      </c>
      <c r="G51" s="6"/>
      <c r="H51" s="6"/>
      <c r="I51" s="6"/>
      <c r="J51" s="6"/>
      <c r="K51" s="6"/>
      <c r="L51" s="7"/>
      <c r="M51" s="22"/>
    </row>
    <row r="52" spans="1:13" ht="16.05" customHeight="1" x14ac:dyDescent="0.3">
      <c r="A52" s="21"/>
      <c r="B52" s="42"/>
      <c r="C52" s="43"/>
      <c r="D52" s="44"/>
      <c r="E52" s="8"/>
      <c r="F52" s="9" t="s">
        <v>36</v>
      </c>
      <c r="G52" s="6"/>
      <c r="H52" s="6"/>
      <c r="I52" s="6"/>
      <c r="J52" s="6"/>
      <c r="K52" s="6"/>
      <c r="L52" s="7"/>
      <c r="M52" s="22"/>
    </row>
    <row r="53" spans="1:13" ht="16.05" customHeight="1" x14ac:dyDescent="0.3">
      <c r="A53" s="21"/>
      <c r="B53" s="42"/>
      <c r="C53" s="43"/>
      <c r="D53" s="44"/>
      <c r="E53" s="8"/>
      <c r="F53" s="10" t="s">
        <v>37</v>
      </c>
      <c r="G53" s="6"/>
      <c r="H53" s="6"/>
      <c r="I53" s="6"/>
      <c r="J53" s="6"/>
      <c r="K53" s="6"/>
      <c r="L53" s="7"/>
      <c r="M53" s="22"/>
    </row>
    <row r="54" spans="1:13" ht="28.05" customHeight="1" x14ac:dyDescent="0.3">
      <c r="A54" s="21"/>
      <c r="B54" s="45"/>
      <c r="C54" s="46"/>
      <c r="D54" s="47"/>
      <c r="E54" s="8"/>
      <c r="F54" s="45" t="s">
        <v>39</v>
      </c>
      <c r="G54" s="46"/>
      <c r="H54" s="46"/>
      <c r="I54" s="46"/>
      <c r="J54" s="46"/>
      <c r="K54" s="46"/>
      <c r="L54" s="47"/>
      <c r="M54" s="22"/>
    </row>
    <row r="55" spans="1:13" ht="16.2" thickBot="1" x14ac:dyDescent="0.35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2"/>
    </row>
    <row r="56" spans="1:13" ht="16.2" thickBot="1" x14ac:dyDescent="0.35">
      <c r="A56" s="21"/>
      <c r="B56" s="48" t="s">
        <v>19</v>
      </c>
      <c r="C56" s="49"/>
      <c r="D56" s="49"/>
      <c r="E56" s="49"/>
      <c r="F56" s="49"/>
      <c r="G56" s="49"/>
      <c r="H56" s="50"/>
      <c r="I56" s="8"/>
      <c r="J56" s="8"/>
      <c r="K56" s="2">
        <f>VLOOKUP(B56,contacto_estrecho_puntos,2,FALSE)</f>
        <v>1</v>
      </c>
      <c r="L56" s="8"/>
      <c r="M56" s="22"/>
    </row>
    <row r="57" spans="1:13" x14ac:dyDescent="0.3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2"/>
    </row>
    <row r="58" spans="1:13" x14ac:dyDescent="0.3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2"/>
    </row>
    <row r="59" spans="1:13" x14ac:dyDescent="0.3">
      <c r="A59" s="21"/>
      <c r="B59" s="27" t="s">
        <v>20</v>
      </c>
      <c r="C59" s="28"/>
      <c r="D59" s="28"/>
      <c r="E59" s="28"/>
      <c r="F59" s="28"/>
      <c r="G59" s="28"/>
      <c r="H59" s="28"/>
      <c r="I59" s="28"/>
      <c r="J59" s="28"/>
      <c r="K59" s="8"/>
      <c r="L59" s="8"/>
      <c r="M59" s="22"/>
    </row>
    <row r="60" spans="1:13" ht="12" customHeight="1" x14ac:dyDescent="0.3">
      <c r="A60" s="2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2"/>
    </row>
    <row r="61" spans="1:13" x14ac:dyDescent="0.3">
      <c r="A61" s="21"/>
      <c r="B61" s="8" t="s">
        <v>41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22"/>
    </row>
    <row r="62" spans="1:13" ht="16.2" thickBot="1" x14ac:dyDescent="0.35">
      <c r="A62" s="2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2"/>
    </row>
    <row r="63" spans="1:13" ht="16.2" thickBot="1" x14ac:dyDescent="0.35">
      <c r="A63" s="21"/>
      <c r="B63" s="48" t="s">
        <v>22</v>
      </c>
      <c r="C63" s="49"/>
      <c r="D63" s="49"/>
      <c r="E63" s="49"/>
      <c r="F63" s="49"/>
      <c r="G63" s="49"/>
      <c r="H63" s="50"/>
      <c r="I63" s="8"/>
      <c r="J63" s="8"/>
      <c r="K63" s="2">
        <f>VLOOKUP(B63,espacio_trabajo_puntos,2,FALSE)</f>
        <v>1</v>
      </c>
      <c r="L63" s="29"/>
      <c r="M63" s="22"/>
    </row>
    <row r="64" spans="1:13" x14ac:dyDescent="0.3">
      <c r="A64" s="2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2"/>
    </row>
    <row r="65" spans="1:13" x14ac:dyDescent="0.3">
      <c r="A65" s="2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22"/>
    </row>
    <row r="66" spans="1:13" x14ac:dyDescent="0.3">
      <c r="A66" s="21"/>
      <c r="B66" s="27" t="s">
        <v>43</v>
      </c>
      <c r="C66" s="28"/>
      <c r="D66" s="28"/>
      <c r="E66" s="28"/>
      <c r="F66" s="28"/>
      <c r="G66" s="28"/>
      <c r="H66" s="28"/>
      <c r="I66" s="28"/>
      <c r="J66" s="28"/>
      <c r="K66" s="8"/>
      <c r="L66" s="8"/>
      <c r="M66" s="22"/>
    </row>
    <row r="67" spans="1:13" x14ac:dyDescent="0.3">
      <c r="A67" s="2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22"/>
    </row>
    <row r="68" spans="1:13" x14ac:dyDescent="0.3">
      <c r="A68" s="21"/>
      <c r="B68" s="8" t="s">
        <v>44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22"/>
    </row>
    <row r="69" spans="1:13" ht="16.2" thickBot="1" x14ac:dyDescent="0.35">
      <c r="A69" s="2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22"/>
    </row>
    <row r="70" spans="1:13" ht="16.2" thickBot="1" x14ac:dyDescent="0.35">
      <c r="A70" s="21"/>
      <c r="B70" s="48" t="s">
        <v>47</v>
      </c>
      <c r="C70" s="49"/>
      <c r="D70" s="49"/>
      <c r="E70" s="49"/>
      <c r="F70" s="49"/>
      <c r="G70" s="49"/>
      <c r="H70" s="50"/>
      <c r="I70" s="8"/>
      <c r="J70" s="8"/>
      <c r="K70" s="2">
        <f>VLOOKUP(B70,epi_puntos,2,FALSE)</f>
        <v>1</v>
      </c>
      <c r="L70" s="29"/>
      <c r="M70" s="22"/>
    </row>
    <row r="71" spans="1:13" x14ac:dyDescent="0.3">
      <c r="A71" s="2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22"/>
    </row>
    <row r="72" spans="1:13" x14ac:dyDescent="0.3">
      <c r="A72" s="21"/>
      <c r="B72" s="27" t="s">
        <v>24</v>
      </c>
      <c r="C72" s="28"/>
      <c r="D72" s="28"/>
      <c r="E72" s="28"/>
      <c r="F72" s="28"/>
      <c r="G72" s="28"/>
      <c r="H72" s="28"/>
      <c r="I72" s="28"/>
      <c r="J72" s="28"/>
      <c r="K72" s="8"/>
      <c r="L72" s="8"/>
      <c r="M72" s="22"/>
    </row>
    <row r="73" spans="1:13" x14ac:dyDescent="0.3">
      <c r="A73" s="2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22"/>
    </row>
    <row r="74" spans="1:13" ht="64.05" customHeight="1" x14ac:dyDescent="0.3">
      <c r="A74" s="21"/>
      <c r="B74" s="59" t="s">
        <v>48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22"/>
    </row>
    <row r="75" spans="1:13" ht="16.2" thickBot="1" x14ac:dyDescent="0.35">
      <c r="A75" s="2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2"/>
    </row>
    <row r="76" spans="1:13" ht="31.05" customHeight="1" thickBot="1" x14ac:dyDescent="0.35">
      <c r="A76" s="21"/>
      <c r="B76" s="56" t="s">
        <v>27</v>
      </c>
      <c r="C76" s="57"/>
      <c r="D76" s="57"/>
      <c r="E76" s="57"/>
      <c r="F76" s="57"/>
      <c r="G76" s="57"/>
      <c r="H76" s="58"/>
      <c r="I76" s="8"/>
      <c r="J76" s="8"/>
      <c r="K76" s="2">
        <f>VLOOKUP(B76,ventilacion_puntos,2,FALSE)</f>
        <v>1</v>
      </c>
      <c r="L76" s="29"/>
      <c r="M76" s="22"/>
    </row>
    <row r="77" spans="1:13" x14ac:dyDescent="0.3">
      <c r="A77" s="2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2"/>
    </row>
    <row r="78" spans="1:13" x14ac:dyDescent="0.3">
      <c r="A78" s="2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2"/>
    </row>
    <row r="79" spans="1:13" x14ac:dyDescent="0.3">
      <c r="A79" s="21"/>
      <c r="B79" s="27" t="s">
        <v>49</v>
      </c>
      <c r="C79" s="28"/>
      <c r="D79" s="28"/>
      <c r="E79" s="28"/>
      <c r="F79" s="28"/>
      <c r="G79" s="28"/>
      <c r="H79" s="28"/>
      <c r="I79" s="28"/>
      <c r="J79" s="28"/>
      <c r="K79" s="8"/>
      <c r="L79" s="8"/>
      <c r="M79" s="22"/>
    </row>
    <row r="80" spans="1:13" x14ac:dyDescent="0.3">
      <c r="A80" s="2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22"/>
    </row>
    <row r="81" spans="1:13" ht="31.95" customHeight="1" x14ac:dyDescent="0.3">
      <c r="A81" s="21"/>
      <c r="B81" s="59" t="s">
        <v>50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22"/>
    </row>
    <row r="82" spans="1:13" ht="16.2" thickBot="1" x14ac:dyDescent="0.35">
      <c r="A82" s="21"/>
      <c r="B82" s="8"/>
      <c r="C82" s="8"/>
      <c r="D82" s="8"/>
      <c r="E82" s="8"/>
      <c r="F82" s="8"/>
      <c r="G82" s="8"/>
      <c r="H82" s="8"/>
      <c r="I82" s="8"/>
      <c r="J82" s="8"/>
      <c r="K82" s="8"/>
      <c r="L82" s="29"/>
      <c r="M82" s="22"/>
    </row>
    <row r="83" spans="1:13" ht="16.2" thickBot="1" x14ac:dyDescent="0.35">
      <c r="A83" s="21"/>
      <c r="B83" s="48" t="s">
        <v>52</v>
      </c>
      <c r="C83" s="49"/>
      <c r="D83" s="49"/>
      <c r="E83" s="49"/>
      <c r="F83" s="49"/>
      <c r="G83" s="49"/>
      <c r="H83" s="50"/>
      <c r="I83" s="8"/>
      <c r="J83" s="8"/>
      <c r="K83" s="2">
        <f>VLOOKUP(B83,procedimientos_puntos,2,FALSE)</f>
        <v>5</v>
      </c>
      <c r="L83" s="8"/>
      <c r="M83" s="22"/>
    </row>
    <row r="84" spans="1:13" ht="16.2" thickBot="1" x14ac:dyDescent="0.35">
      <c r="A84" s="21"/>
      <c r="B84" s="8"/>
      <c r="C84" s="8"/>
      <c r="D84" s="8"/>
      <c r="E84" s="8"/>
      <c r="F84" s="8"/>
      <c r="G84" s="8"/>
      <c r="H84" s="8"/>
      <c r="I84" s="8"/>
      <c r="J84" s="8"/>
      <c r="K84" s="8"/>
      <c r="L84" s="29"/>
      <c r="M84" s="22"/>
    </row>
    <row r="85" spans="1:13" ht="16.2" thickBot="1" x14ac:dyDescent="0.35">
      <c r="A85" s="21"/>
      <c r="B85" s="11" t="s">
        <v>54</v>
      </c>
      <c r="C85" s="12"/>
      <c r="D85" s="12"/>
      <c r="E85" s="12"/>
      <c r="F85" s="2">
        <f>K16+K35+K56+K63+K70+K76+K83</f>
        <v>11</v>
      </c>
      <c r="G85" s="35" t="str">
        <f>IF(F85&gt;70,"A",IF(F85&gt;11,"B","C"))</f>
        <v>C</v>
      </c>
      <c r="H85" s="54" t="str">
        <f>VLOOKUP($G$85,situacion_riesgo,2,TRUE)</f>
        <v>SITUACIÓN RIESGO BAJO</v>
      </c>
      <c r="I85" s="54"/>
      <c r="J85" s="54"/>
      <c r="K85" s="8"/>
      <c r="L85" s="8"/>
      <c r="M85" s="22"/>
    </row>
    <row r="86" spans="1:13" x14ac:dyDescent="0.3">
      <c r="A86" s="2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22"/>
    </row>
    <row r="87" spans="1:13" x14ac:dyDescent="0.3">
      <c r="A87" s="2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2"/>
    </row>
    <row r="88" spans="1:13" x14ac:dyDescent="0.3">
      <c r="A88" s="2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22"/>
    </row>
    <row r="89" spans="1:13" x14ac:dyDescent="0.3">
      <c r="A89" s="2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22"/>
    </row>
    <row r="90" spans="1:13" x14ac:dyDescent="0.3">
      <c r="A90" s="2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22"/>
    </row>
    <row r="91" spans="1:13" x14ac:dyDescent="0.3">
      <c r="A91" s="2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22"/>
    </row>
    <row r="92" spans="1:13" x14ac:dyDescent="0.3">
      <c r="A92" s="2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22"/>
    </row>
    <row r="93" spans="1:13" x14ac:dyDescent="0.3">
      <c r="A93" s="2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22"/>
    </row>
    <row r="94" spans="1:13" x14ac:dyDescent="0.3">
      <c r="A94" s="2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2"/>
    </row>
    <row r="95" spans="1:13" x14ac:dyDescent="0.3">
      <c r="A95" s="2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22"/>
    </row>
    <row r="96" spans="1:13" x14ac:dyDescent="0.3">
      <c r="A96" s="2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22"/>
    </row>
    <row r="97" spans="1:13" x14ac:dyDescent="0.3">
      <c r="A97" s="2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22"/>
    </row>
    <row r="98" spans="1:13" x14ac:dyDescent="0.3">
      <c r="A98" s="2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22"/>
    </row>
    <row r="99" spans="1:13" x14ac:dyDescent="0.3">
      <c r="A99" s="2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22"/>
    </row>
    <row r="100" spans="1:13" x14ac:dyDescent="0.3">
      <c r="A100" s="2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22"/>
    </row>
    <row r="101" spans="1:13" x14ac:dyDescent="0.3">
      <c r="A101" s="21"/>
      <c r="B101" s="8"/>
      <c r="C101" s="8"/>
      <c r="D101" s="8"/>
      <c r="E101" s="8"/>
      <c r="F101" s="8"/>
      <c r="G101" s="8"/>
      <c r="H101" s="8"/>
      <c r="I101" s="8"/>
      <c r="J101" s="8" t="s">
        <v>65</v>
      </c>
      <c r="K101" s="8"/>
      <c r="L101" s="8" t="s">
        <v>66</v>
      </c>
      <c r="M101" s="22"/>
    </row>
    <row r="102" spans="1:13" x14ac:dyDescent="0.3">
      <c r="A102" s="2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2"/>
    </row>
    <row r="103" spans="1:13" x14ac:dyDescent="0.3">
      <c r="A103" s="2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2"/>
    </row>
    <row r="104" spans="1:13" ht="25.8" x14ac:dyDescent="0.5">
      <c r="A104" s="21"/>
      <c r="B104" s="30" t="s">
        <v>63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22"/>
    </row>
    <row r="105" spans="1:13" x14ac:dyDescent="0.3">
      <c r="A105" s="2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2"/>
    </row>
    <row r="106" spans="1:13" x14ac:dyDescent="0.3">
      <c r="A106" s="21"/>
      <c r="B106" s="54" t="str">
        <f>VLOOKUP($G$85,situacion_riesgo,3,TRUE)</f>
        <v xml:space="preserve"> 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22"/>
    </row>
    <row r="107" spans="1:13" x14ac:dyDescent="0.3">
      <c r="A107" s="21"/>
      <c r="B107" s="55" t="str">
        <f>VLOOKUP($G$85,situacion_riesgo,4,TRUE)</f>
        <v>No necesario uso de EPI.
(Establecimiento de pautas sociales compatibles con escenario COVID 19)
Análisis y gestión de carga emocional.
En ciertas situaciones (falta de cooperación de una persona sintomática o un cliente asintomático):
― protección respiratoria, (Mascarillas Higiénicas UNE EN 0064-1)
― Guantes de protección.
Gestión carga emocional.
Desinfección área de trabajo. Certificado Empresa ROESBA (Recomendado)
Formación/Información: Emisión Video didáctico.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22"/>
    </row>
    <row r="108" spans="1:13" x14ac:dyDescent="0.3">
      <c r="A108" s="21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22"/>
    </row>
    <row r="109" spans="1:13" x14ac:dyDescent="0.3">
      <c r="A109" s="21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22"/>
    </row>
    <row r="110" spans="1:13" x14ac:dyDescent="0.3">
      <c r="A110" s="21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22"/>
    </row>
    <row r="111" spans="1:13" x14ac:dyDescent="0.3">
      <c r="A111" s="21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22"/>
    </row>
    <row r="112" spans="1:13" x14ac:dyDescent="0.3">
      <c r="A112" s="21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22"/>
    </row>
    <row r="113" spans="1:13" x14ac:dyDescent="0.3">
      <c r="A113" s="21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22"/>
    </row>
    <row r="114" spans="1:13" x14ac:dyDescent="0.3">
      <c r="A114" s="21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22"/>
    </row>
    <row r="115" spans="1:13" x14ac:dyDescent="0.3">
      <c r="A115" s="21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22"/>
    </row>
    <row r="116" spans="1:13" x14ac:dyDescent="0.3">
      <c r="A116" s="21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22"/>
    </row>
    <row r="117" spans="1:13" x14ac:dyDescent="0.3">
      <c r="A117" s="21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22"/>
    </row>
    <row r="118" spans="1:13" x14ac:dyDescent="0.3">
      <c r="A118" s="21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22"/>
    </row>
    <row r="119" spans="1:13" x14ac:dyDescent="0.3">
      <c r="A119" s="21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22"/>
    </row>
    <row r="120" spans="1:13" x14ac:dyDescent="0.3">
      <c r="A120" s="21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22"/>
    </row>
    <row r="121" spans="1:13" x14ac:dyDescent="0.3">
      <c r="A121" s="21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22"/>
    </row>
    <row r="122" spans="1:13" x14ac:dyDescent="0.3">
      <c r="A122" s="21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22"/>
    </row>
    <row r="123" spans="1:13" x14ac:dyDescent="0.3">
      <c r="A123" s="21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22"/>
    </row>
    <row r="124" spans="1:13" x14ac:dyDescent="0.3">
      <c r="A124" s="21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22"/>
    </row>
    <row r="125" spans="1:13" x14ac:dyDescent="0.3">
      <c r="A125" s="21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22"/>
    </row>
    <row r="126" spans="1:13" x14ac:dyDescent="0.3">
      <c r="A126" s="21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22"/>
    </row>
    <row r="127" spans="1:13" x14ac:dyDescent="0.3">
      <c r="A127" s="21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22"/>
    </row>
    <row r="128" spans="1:13" x14ac:dyDescent="0.3">
      <c r="A128" s="21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22"/>
    </row>
    <row r="129" spans="1:13" x14ac:dyDescent="0.3">
      <c r="A129" s="21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22"/>
    </row>
    <row r="130" spans="1:13" x14ac:dyDescent="0.3">
      <c r="A130" s="2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</row>
    <row r="131" spans="1:13" x14ac:dyDescent="0.3">
      <c r="A131" s="2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22"/>
    </row>
    <row r="132" spans="1:13" x14ac:dyDescent="0.3">
      <c r="A132" s="2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22"/>
    </row>
    <row r="133" spans="1:13" x14ac:dyDescent="0.3">
      <c r="A133" s="2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22"/>
    </row>
    <row r="134" spans="1:13" ht="16.2" thickBot="1" x14ac:dyDescent="0.3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4"/>
    </row>
    <row r="135" spans="1:13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3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3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3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3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3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3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3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3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3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</sheetData>
  <sheetProtection algorithmName="SHA-512" hashValue="z5JZ1LxxpQiLDWRCylRDRp3tOElK5HWefpVV0MuhGQyTX85XWHNpnvUFRQWiQfUecxFlGETCe1K6Zdg0XnVmAg==" saltValue="G6aw7t8ftX4TRWpj7nRBJA==" spinCount="100000" sheet="1" objects="1" scenarios="1"/>
  <mergeCells count="23">
    <mergeCell ref="H85:J85"/>
    <mergeCell ref="B106:L106"/>
    <mergeCell ref="B107:L129"/>
    <mergeCell ref="B63:H63"/>
    <mergeCell ref="B70:H70"/>
    <mergeCell ref="B76:H76"/>
    <mergeCell ref="B74:L74"/>
    <mergeCell ref="B81:L81"/>
    <mergeCell ref="B83:H83"/>
    <mergeCell ref="B56:H56"/>
    <mergeCell ref="F42:L42"/>
    <mergeCell ref="F43:L44"/>
    <mergeCell ref="J24:L32"/>
    <mergeCell ref="B16:H16"/>
    <mergeCell ref="B35:H35"/>
    <mergeCell ref="B43:D54"/>
    <mergeCell ref="F45:L50"/>
    <mergeCell ref="F54:L54"/>
    <mergeCell ref="B2:C2"/>
    <mergeCell ref="C4:F4"/>
    <mergeCell ref="D2:G2"/>
    <mergeCell ref="B24:D32"/>
    <mergeCell ref="F24:H33"/>
  </mergeCells>
  <conditionalFormatting sqref="H85">
    <cfRule type="containsText" dxfId="2" priority="3" operator="containsText" text="ALTO">
      <formula>NOT(ISERROR(SEARCH("ALTO",H85)))</formula>
    </cfRule>
  </conditionalFormatting>
  <conditionalFormatting sqref="H85:J85">
    <cfRule type="containsText" dxfId="1" priority="2" operator="containsText" text="MEDIO">
      <formula>NOT(ISERROR(SEARCH("MEDIO",H85)))</formula>
    </cfRule>
    <cfRule type="containsText" dxfId="0" priority="1" operator="containsText" text="BAJO">
      <formula>NOT(ISERROR(SEARCH("BAJO",H85)))</formula>
    </cfRule>
  </conditionalFormatting>
  <dataValidations count="7">
    <dataValidation type="list" allowBlank="1" showInputMessage="1" showErrorMessage="1" sqref="B16:H16" xr:uid="{AB7E6D59-3EBF-FA48-A4A2-D82047654140}">
      <formula1>exposicion_geografica</formula1>
    </dataValidation>
    <dataValidation type="list" allowBlank="1" showInputMessage="1" showErrorMessage="1" sqref="B35:H35" xr:uid="{95408042-3055-E94D-8029-8185F9743D2F}">
      <formula1>escenario_riesgos</formula1>
    </dataValidation>
    <dataValidation type="list" allowBlank="1" showInputMessage="1" showErrorMessage="1" sqref="B56:H56" xr:uid="{1AF4A7A5-FE2F-2E41-AB97-242ABC022AAB}">
      <formula1>contacto_estrecho</formula1>
    </dataValidation>
    <dataValidation type="list" allowBlank="1" showInputMessage="1" showErrorMessage="1" sqref="B63:H63" xr:uid="{C3F4AFAB-CE83-F544-8BAE-563D1ECD7D90}">
      <formula1>espacio_trabajo</formula1>
    </dataValidation>
    <dataValidation type="list" allowBlank="1" showInputMessage="1" showErrorMessage="1" sqref="B70:H70" xr:uid="{80C3F271-0511-FE43-8A06-67895D129FE2}">
      <formula1>epi</formula1>
    </dataValidation>
    <dataValidation type="list" allowBlank="1" showInputMessage="1" showErrorMessage="1" sqref="B76:H76" xr:uid="{D7564A92-9C26-4A4A-914B-447E5AD6CA26}">
      <formula1>ventilacion</formula1>
    </dataValidation>
    <dataValidation type="list" allowBlank="1" showInputMessage="1" showErrorMessage="1" sqref="B83:H83" xr:uid="{70EDE163-B167-1741-9938-0E86458F15B4}">
      <formula1>procedimientos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F28F9-94E5-BD41-93C9-C01A04C3BFE1}">
  <dimension ref="B2:G41"/>
  <sheetViews>
    <sheetView topLeftCell="A10" workbookViewId="0">
      <selection activeCell="C42" sqref="C42"/>
    </sheetView>
  </sheetViews>
  <sheetFormatPr baseColWidth="10" defaultRowHeight="15.6" x14ac:dyDescent="0.3"/>
  <cols>
    <col min="2" max="2" width="45.5" customWidth="1"/>
    <col min="6" max="6" width="39.69921875" customWidth="1"/>
  </cols>
  <sheetData>
    <row r="2" spans="2:7" x14ac:dyDescent="0.3">
      <c r="B2" t="s">
        <v>4</v>
      </c>
      <c r="F2" t="str">
        <f>B2</f>
        <v>A. Exposición Geográfica</v>
      </c>
      <c r="G2">
        <f>Hoja1!K16</f>
        <v>1</v>
      </c>
    </row>
    <row r="3" spans="2:7" x14ac:dyDescent="0.3">
      <c r="B3" t="s">
        <v>6</v>
      </c>
      <c r="C3">
        <v>10</v>
      </c>
      <c r="F3" t="str">
        <f>B6</f>
        <v>B. Escenario de riesgos</v>
      </c>
      <c r="G3">
        <f>Hoja1!K35</f>
        <v>1</v>
      </c>
    </row>
    <row r="4" spans="2:7" x14ac:dyDescent="0.3">
      <c r="B4" t="s">
        <v>5</v>
      </c>
      <c r="C4">
        <v>1</v>
      </c>
      <c r="F4" t="str">
        <f>B11</f>
        <v>C. Contacto estrecho/caso positivo</v>
      </c>
      <c r="G4">
        <f>Hoja1!K56</f>
        <v>1</v>
      </c>
    </row>
    <row r="5" spans="2:7" x14ac:dyDescent="0.3">
      <c r="F5" t="str">
        <f>B16</f>
        <v>D. Espacios de trabajo</v>
      </c>
      <c r="G5">
        <f>Hoja1!K63</f>
        <v>1</v>
      </c>
    </row>
    <row r="6" spans="2:7" x14ac:dyDescent="0.3">
      <c r="B6" t="s">
        <v>7</v>
      </c>
      <c r="F6" t="str">
        <f>B21</f>
        <v>E. Disposición de EPI</v>
      </c>
      <c r="G6">
        <f>Hoja1!K70</f>
        <v>1</v>
      </c>
    </row>
    <row r="7" spans="2:7" x14ac:dyDescent="0.3">
      <c r="B7" t="s">
        <v>8</v>
      </c>
      <c r="C7">
        <v>20</v>
      </c>
      <c r="F7" t="str">
        <f>B26</f>
        <v>F. Indice de ventilación del área de trabajo</v>
      </c>
      <c r="G7">
        <f>Hoja1!K76</f>
        <v>1</v>
      </c>
    </row>
    <row r="8" spans="2:7" x14ac:dyDescent="0.3">
      <c r="B8" t="s">
        <v>10</v>
      </c>
      <c r="C8">
        <v>10</v>
      </c>
      <c r="F8" t="str">
        <f>B31</f>
        <v>G. Procedimientos de trabajo</v>
      </c>
      <c r="G8">
        <f>Hoja1!K83</f>
        <v>5</v>
      </c>
    </row>
    <row r="9" spans="2:7" x14ac:dyDescent="0.3">
      <c r="B9" t="s">
        <v>11</v>
      </c>
      <c r="C9">
        <v>1</v>
      </c>
      <c r="F9" t="s">
        <v>54</v>
      </c>
      <c r="G9">
        <f>SUM(G2:G8)</f>
        <v>11</v>
      </c>
    </row>
    <row r="11" spans="2:7" x14ac:dyDescent="0.3">
      <c r="B11" t="s">
        <v>17</v>
      </c>
    </row>
    <row r="12" spans="2:7" x14ac:dyDescent="0.3">
      <c r="B12" t="s">
        <v>18</v>
      </c>
      <c r="C12">
        <v>20</v>
      </c>
    </row>
    <row r="13" spans="2:7" x14ac:dyDescent="0.3">
      <c r="B13" t="s">
        <v>40</v>
      </c>
      <c r="C13">
        <v>10</v>
      </c>
      <c r="F13" t="s">
        <v>64</v>
      </c>
      <c r="G13">
        <f>$G$9</f>
        <v>11</v>
      </c>
    </row>
    <row r="14" spans="2:7" x14ac:dyDescent="0.3">
      <c r="B14" t="s">
        <v>19</v>
      </c>
      <c r="C14">
        <v>1</v>
      </c>
    </row>
    <row r="16" spans="2:7" x14ac:dyDescent="0.3">
      <c r="B16" t="s">
        <v>20</v>
      </c>
    </row>
    <row r="17" spans="2:3" x14ac:dyDescent="0.3">
      <c r="B17" t="s">
        <v>42</v>
      </c>
      <c r="C17">
        <v>20</v>
      </c>
    </row>
    <row r="18" spans="2:3" x14ac:dyDescent="0.3">
      <c r="B18" t="s">
        <v>21</v>
      </c>
      <c r="C18">
        <v>10</v>
      </c>
    </row>
    <row r="19" spans="2:3" x14ac:dyDescent="0.3">
      <c r="B19" t="s">
        <v>22</v>
      </c>
      <c r="C19">
        <v>1</v>
      </c>
    </row>
    <row r="21" spans="2:3" x14ac:dyDescent="0.3">
      <c r="B21" t="s">
        <v>23</v>
      </c>
    </row>
    <row r="22" spans="2:3" x14ac:dyDescent="0.3">
      <c r="B22" t="s">
        <v>46</v>
      </c>
      <c r="C22">
        <v>20</v>
      </c>
    </row>
    <row r="23" spans="2:3" x14ac:dyDescent="0.3">
      <c r="B23" t="s">
        <v>45</v>
      </c>
      <c r="C23">
        <v>5</v>
      </c>
    </row>
    <row r="24" spans="2:3" x14ac:dyDescent="0.3">
      <c r="B24" t="s">
        <v>47</v>
      </c>
      <c r="C24">
        <v>1</v>
      </c>
    </row>
    <row r="26" spans="2:3" x14ac:dyDescent="0.3">
      <c r="B26" t="s">
        <v>24</v>
      </c>
    </row>
    <row r="27" spans="2:3" x14ac:dyDescent="0.3">
      <c r="B27" t="s">
        <v>25</v>
      </c>
      <c r="C27">
        <v>20</v>
      </c>
    </row>
    <row r="28" spans="2:3" x14ac:dyDescent="0.3">
      <c r="B28" t="s">
        <v>26</v>
      </c>
      <c r="C28">
        <v>10</v>
      </c>
    </row>
    <row r="29" spans="2:3" x14ac:dyDescent="0.3">
      <c r="B29" t="s">
        <v>27</v>
      </c>
      <c r="C29">
        <v>1</v>
      </c>
    </row>
    <row r="31" spans="2:3" x14ac:dyDescent="0.3">
      <c r="B31" t="s">
        <v>49</v>
      </c>
    </row>
    <row r="32" spans="2:3" x14ac:dyDescent="0.3">
      <c r="B32" t="s">
        <v>51</v>
      </c>
      <c r="C32">
        <v>20</v>
      </c>
    </row>
    <row r="33" spans="2:3" x14ac:dyDescent="0.3">
      <c r="B33" t="s">
        <v>52</v>
      </c>
      <c r="C33">
        <v>5</v>
      </c>
    </row>
    <row r="34" spans="2:3" x14ac:dyDescent="0.3">
      <c r="B34" t="s">
        <v>53</v>
      </c>
      <c r="C34">
        <v>1</v>
      </c>
    </row>
    <row r="38" spans="2:3" x14ac:dyDescent="0.3">
      <c r="B38" t="s">
        <v>67</v>
      </c>
      <c r="C38">
        <v>130</v>
      </c>
    </row>
    <row r="39" spans="2:3" x14ac:dyDescent="0.3">
      <c r="B39" t="s">
        <v>68</v>
      </c>
      <c r="C39">
        <v>7</v>
      </c>
    </row>
    <row r="40" spans="2:3" x14ac:dyDescent="0.3">
      <c r="B40" t="s">
        <v>69</v>
      </c>
      <c r="C40">
        <v>12</v>
      </c>
    </row>
    <row r="41" spans="2:3" x14ac:dyDescent="0.3">
      <c r="B41" t="s">
        <v>70</v>
      </c>
      <c r="C41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5D5B-6676-0B48-918C-617C78F5015C}">
  <dimension ref="A2:D4"/>
  <sheetViews>
    <sheetView zoomScale="120" zoomScaleNormal="120" workbookViewId="0">
      <selection activeCell="C42" sqref="C42"/>
    </sheetView>
  </sheetViews>
  <sheetFormatPr baseColWidth="10" defaultRowHeight="15.6" x14ac:dyDescent="0.3"/>
  <cols>
    <col min="1" max="1" width="5.796875" customWidth="1"/>
    <col min="2" max="2" width="22.296875" customWidth="1"/>
    <col min="3" max="3" width="25.296875" customWidth="1"/>
    <col min="4" max="4" width="95.19921875" customWidth="1"/>
  </cols>
  <sheetData>
    <row r="2" spans="1:4" ht="294" customHeight="1" x14ac:dyDescent="0.3">
      <c r="A2" s="14" t="s">
        <v>56</v>
      </c>
      <c r="B2" s="14" t="s">
        <v>60</v>
      </c>
      <c r="C2" s="15" t="s">
        <v>59</v>
      </c>
      <c r="D2" s="15" t="s">
        <v>73</v>
      </c>
    </row>
    <row r="3" spans="1:4" ht="184.05" customHeight="1" x14ac:dyDescent="0.3">
      <c r="A3" s="13" t="s">
        <v>57</v>
      </c>
      <c r="B3" s="14" t="s">
        <v>61</v>
      </c>
      <c r="C3" s="15" t="s">
        <v>72</v>
      </c>
      <c r="D3" s="15" t="s">
        <v>74</v>
      </c>
    </row>
    <row r="4" spans="1:4" ht="140.4" x14ac:dyDescent="0.3">
      <c r="A4" s="13" t="s">
        <v>58</v>
      </c>
      <c r="B4" s="16" t="s">
        <v>62</v>
      </c>
      <c r="C4" s="16" t="s">
        <v>71</v>
      </c>
      <c r="D4" s="1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Hoja1</vt:lpstr>
      <vt:lpstr>Hoja2</vt:lpstr>
      <vt:lpstr>Hoja3</vt:lpstr>
      <vt:lpstr>contacto_estrecho</vt:lpstr>
      <vt:lpstr>contacto_estrecho_puntos</vt:lpstr>
      <vt:lpstr>epi</vt:lpstr>
      <vt:lpstr>epi_puntos</vt:lpstr>
      <vt:lpstr>escenario_riesgos</vt:lpstr>
      <vt:lpstr>escenario_riesgos_puntos</vt:lpstr>
      <vt:lpstr>espacio_trabajo</vt:lpstr>
      <vt:lpstr>espacio_trabajo_puntos</vt:lpstr>
      <vt:lpstr>exposicion_geografica</vt:lpstr>
      <vt:lpstr>exposicion_geografica_puntos</vt:lpstr>
      <vt:lpstr>procedimientos</vt:lpstr>
      <vt:lpstr>procedimientos_puntos</vt:lpstr>
      <vt:lpstr>situacion_riesgo</vt:lpstr>
      <vt:lpstr>ventilacion</vt:lpstr>
      <vt:lpstr>ventilacion_puntos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Myriam Sanchez</cp:lastModifiedBy>
  <dcterms:created xsi:type="dcterms:W3CDTF">2020-07-05T15:49:19Z</dcterms:created>
  <dcterms:modified xsi:type="dcterms:W3CDTF">2020-07-19T09:01:50Z</dcterms:modified>
</cp:coreProperties>
</file>